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6" activeTab="8"/>
  </bookViews>
  <sheets>
    <sheet name="Premier Trimestre 2008" sheetId="1" r:id="rId1"/>
    <sheet name="Second Trimestre 2008" sheetId="2" r:id="rId2"/>
    <sheet name="Troisieme Trimestre" sheetId="3" r:id="rId3"/>
    <sheet name="Quatrieme Trimestre 2008" sheetId="4" r:id="rId4"/>
    <sheet name="Premier Trimestre 2009" sheetId="5" r:id="rId5"/>
    <sheet name="Second Trimestre 2009" sheetId="6" r:id="rId6"/>
    <sheet name="Troisieme Trimestre 2009" sheetId="7" r:id="rId7"/>
    <sheet name="Quatrieme Trimestre 2009" sheetId="8" r:id="rId8"/>
    <sheet name="Premier Trimestre 2010" sheetId="9" r:id="rId9"/>
  </sheets>
  <definedNames/>
  <calcPr fullCalcOnLoad="1"/>
</workbook>
</file>

<file path=xl/sharedStrings.xml><?xml version="1.0" encoding="utf-8"?>
<sst xmlns="http://schemas.openxmlformats.org/spreadsheetml/2006/main" count="175" uniqueCount="61">
  <si>
    <t>Equivalent Pesos</t>
  </si>
  <si>
    <t>Compte en Euros</t>
  </si>
  <si>
    <t>Total</t>
  </si>
  <si>
    <t>1 Euro</t>
  </si>
  <si>
    <t>1 HKG</t>
  </si>
  <si>
    <t>Compte en Pesos</t>
  </si>
  <si>
    <t>Compte en HKD</t>
  </si>
  <si>
    <t>Solde au 31/3/08</t>
  </si>
  <si>
    <t>Equivalent HKD</t>
  </si>
  <si>
    <t>Equivalent Euros</t>
  </si>
  <si>
    <t>COMPTE DU PREMIER TRIMESTRE 2008</t>
  </si>
  <si>
    <t>65.6 Ps</t>
  </si>
  <si>
    <t>12.3 HKG</t>
  </si>
  <si>
    <t>5.3 PS</t>
  </si>
  <si>
    <t>COMPTE DU SECOND TRIMESTRE 2008</t>
  </si>
  <si>
    <t>Solde au 30/6/08</t>
  </si>
  <si>
    <t>COMPTE DU TROISIEME TRIMESTRE 2008</t>
  </si>
  <si>
    <r>
      <t xml:space="preserve">        - A Hong Kong à la HSBC: </t>
    </r>
    <r>
      <rPr>
        <b/>
        <sz val="10"/>
        <rFont val="Arial"/>
        <family val="0"/>
      </rPr>
      <t>814114898001</t>
    </r>
  </si>
  <si>
    <t>             Allied Bank</t>
  </si>
  <si>
    <t>             GF Alba Building</t>
  </si>
  <si>
    <t>             Presidents Avenue</t>
  </si>
  <si>
    <t>             BF Branch</t>
  </si>
  <si>
    <t>             SWIFT: ABCMPHMM</t>
  </si>
  <si>
    <t>             Routing: CHIPS 113391</t>
  </si>
  <si>
    <r>
      <t xml:space="preserve">        - En France à la Société Générale (agence de Cannes Croisette) : </t>
    </r>
    <r>
      <rPr>
        <b/>
        <sz val="10"/>
        <rFont val="ARIAL"/>
        <family val="2"/>
      </rPr>
      <t>30003 00488 00051753599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23</t>
    </r>
  </si>
  <si>
    <t>Solde au 10/10/08</t>
  </si>
  <si>
    <t>COMPTES DE L'ASSOCIATION</t>
  </si>
  <si>
    <t xml:space="preserve">          sur ce compte merci de noter les informations suivantes</t>
  </si>
  <si>
    <r>
      <t xml:space="preserve">        - Aux Philippines à l'Allied Bank: </t>
    </r>
    <r>
      <rPr>
        <b/>
        <sz val="10"/>
        <rFont val="Arial"/>
        <family val="0"/>
      </rPr>
      <t xml:space="preserve">1930228839. </t>
    </r>
    <r>
      <rPr>
        <sz val="10"/>
        <rFont val="Arial"/>
        <family val="0"/>
      </rPr>
      <t>Pour les transferts directs depuis l'étranger sur ce</t>
    </r>
  </si>
  <si>
    <t>64.2 Ps</t>
  </si>
  <si>
    <t>6.1 PS</t>
  </si>
  <si>
    <t>10.55 HKG</t>
  </si>
  <si>
    <t>COMPTE DU QUATRIEME TRIMESTRE 2008</t>
  </si>
  <si>
    <t>Solde au 25/01/09</t>
  </si>
  <si>
    <t>61.3 Ps</t>
  </si>
  <si>
    <t>6 PS</t>
  </si>
  <si>
    <t>10.2HKG</t>
  </si>
  <si>
    <t>Taux de change obtenus sur http://www.xe.com</t>
  </si>
  <si>
    <t>Solde au 24/04/09</t>
  </si>
  <si>
    <t>COMPTE DU PREMIER TRIMESTRE 2009</t>
  </si>
  <si>
    <t>63.6 Ps</t>
  </si>
  <si>
    <t>6.2 PS</t>
  </si>
  <si>
    <t>10.3 HKD</t>
  </si>
  <si>
    <t>COMPTE DU SECOND TRIMESTRE 2009</t>
  </si>
  <si>
    <t>Solde au 21/07/09</t>
  </si>
  <si>
    <t>1006,14</t>
  </si>
  <si>
    <t>68.2 Ps</t>
  </si>
  <si>
    <t>11 HKD</t>
  </si>
  <si>
    <t>Solde au 21/10/09</t>
  </si>
  <si>
    <t>COMPTE DU TROISIEME TRIMESTRE 2009</t>
  </si>
  <si>
    <t>70.5 Ps</t>
  </si>
  <si>
    <t>6.05 PS</t>
  </si>
  <si>
    <t>11.6 HKD</t>
  </si>
  <si>
    <t>COMPTE DU QUATRIEME TRIMESTRE 2009</t>
  </si>
  <si>
    <t>Solde au 21/1/10</t>
  </si>
  <si>
    <t>6 Ps</t>
  </si>
  <si>
    <t>COMPTE DU PREMIER TRIMESTRE 2010</t>
  </si>
  <si>
    <t>Solde au 24/4/10</t>
  </si>
  <si>
    <t>59 Ps</t>
  </si>
  <si>
    <t>5.7 Ps</t>
  </si>
  <si>
    <t>10.4 HKD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</si>
</sst>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1" fontId="0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41" fontId="1" fillId="0" borderId="10" xfId="42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41" fontId="0" fillId="0" borderId="10" xfId="42" applyNumberFormat="1" applyFont="1" applyBorder="1" applyAlignment="1">
      <alignment horizontal="right"/>
    </xf>
    <xf numFmtId="4" fontId="0" fillId="0" borderId="10" xfId="42" applyNumberFormat="1" applyFont="1" applyBorder="1" applyAlignment="1">
      <alignment/>
    </xf>
    <xf numFmtId="43" fontId="0" fillId="0" borderId="10" xfId="42" applyFont="1" applyBorder="1" applyAlignment="1">
      <alignment horizontal="right"/>
    </xf>
    <xf numFmtId="3" fontId="0" fillId="0" borderId="10" xfId="42" applyNumberFormat="1" applyFont="1" applyBorder="1" applyAlignment="1">
      <alignment/>
    </xf>
    <xf numFmtId="41" fontId="4" fillId="0" borderId="10" xfId="42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3"/>
    </sheetView>
  </sheetViews>
  <sheetFormatPr defaultColWidth="9.140625" defaultRowHeight="12.75"/>
  <cols>
    <col min="1" max="1" width="19.28125" style="0" bestFit="1" customWidth="1"/>
    <col min="2" max="2" width="15.140625" style="0" bestFit="1" customWidth="1"/>
    <col min="3" max="3" width="14.00390625" style="0" bestFit="1" customWidth="1"/>
    <col min="4" max="4" width="16.7109375" style="0" bestFit="1" customWidth="1"/>
    <col min="5" max="5" width="15.421875" style="0" bestFit="1" customWidth="1"/>
  </cols>
  <sheetData>
    <row r="1" spans="1:5" ht="12.75">
      <c r="A1" s="12" t="s">
        <v>10</v>
      </c>
      <c r="B1" s="12"/>
      <c r="C1" s="12"/>
      <c r="D1" s="12"/>
      <c r="E1" s="12"/>
    </row>
    <row r="5" spans="1:5" ht="12.75">
      <c r="A5" s="1"/>
      <c r="B5" s="1" t="s">
        <v>7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31460</v>
      </c>
      <c r="C6" s="2">
        <f>B6/5.3</f>
        <v>5935.8490566037735</v>
      </c>
      <c r="D6" s="2">
        <f>B6/65.6</f>
        <v>479.57317073170736</v>
      </c>
      <c r="E6" s="2">
        <f>B6</f>
        <v>31460</v>
      </c>
    </row>
    <row r="7" spans="1:5" ht="12.75">
      <c r="A7" s="1" t="s">
        <v>1</v>
      </c>
      <c r="B7" s="2">
        <v>1035</v>
      </c>
      <c r="C7" s="2">
        <f>B7*12.3</f>
        <v>12730.5</v>
      </c>
      <c r="D7" s="2">
        <f>B7</f>
        <v>1035</v>
      </c>
      <c r="E7" s="2">
        <f>B7*65.6</f>
        <v>67896</v>
      </c>
    </row>
    <row r="8" spans="1:5" ht="12.75">
      <c r="A8" s="1" t="s">
        <v>6</v>
      </c>
      <c r="B8" s="2">
        <v>10500</v>
      </c>
      <c r="C8" s="2">
        <f>B8</f>
        <v>10500</v>
      </c>
      <c r="D8" s="2">
        <f>B8/12.3</f>
        <v>853.6585365853658</v>
      </c>
      <c r="E8" s="2">
        <f>B8*5.3</f>
        <v>55650</v>
      </c>
    </row>
    <row r="9" spans="1:5" ht="12.75">
      <c r="A9" s="3" t="s">
        <v>2</v>
      </c>
      <c r="B9" s="4"/>
      <c r="C9" s="4">
        <f>SUM(C6:C8)</f>
        <v>29166.349056603773</v>
      </c>
      <c r="D9" s="4">
        <f>SUM(D6:D8)</f>
        <v>2368.231707317073</v>
      </c>
      <c r="E9" s="4">
        <f>SUM(E6:E8)</f>
        <v>155006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3"/>
    </sheetView>
  </sheetViews>
  <sheetFormatPr defaultColWidth="9.140625" defaultRowHeight="12.75"/>
  <cols>
    <col min="1" max="1" width="16.00390625" style="0" bestFit="1" customWidth="1"/>
    <col min="2" max="2" width="15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2" t="s">
        <v>14</v>
      </c>
      <c r="B1" s="12"/>
      <c r="C1" s="12"/>
      <c r="D1" s="12"/>
      <c r="E1" s="12"/>
    </row>
    <row r="5" spans="1:5" ht="12.75">
      <c r="A5" s="1"/>
      <c r="B5" s="1" t="s">
        <v>15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60657</v>
      </c>
      <c r="C6" s="2">
        <f>B6/5.3</f>
        <v>11444.716981132076</v>
      </c>
      <c r="D6" s="2">
        <f>B6/65.6</f>
        <v>924.6493902439025</v>
      </c>
      <c r="E6" s="2">
        <f>B6</f>
        <v>60657</v>
      </c>
    </row>
    <row r="7" spans="1:5" ht="12.75">
      <c r="A7" s="1" t="s">
        <v>1</v>
      </c>
      <c r="B7" s="2">
        <v>590</v>
      </c>
      <c r="C7" s="2">
        <f>B7*12.3</f>
        <v>7257</v>
      </c>
      <c r="D7" s="2">
        <f>B7</f>
        <v>590</v>
      </c>
      <c r="E7" s="2">
        <f>B7*65.6</f>
        <v>38704</v>
      </c>
    </row>
    <row r="8" spans="1:5" ht="12.75">
      <c r="A8" s="1" t="s">
        <v>6</v>
      </c>
      <c r="B8" s="2">
        <v>500</v>
      </c>
      <c r="C8" s="2">
        <f>B8</f>
        <v>500</v>
      </c>
      <c r="D8" s="2">
        <f>B8/12.3</f>
        <v>40.65040650406504</v>
      </c>
      <c r="E8" s="2">
        <f>B8*5.3</f>
        <v>2650</v>
      </c>
    </row>
    <row r="9" spans="1:5" ht="12.75">
      <c r="A9" s="3" t="s">
        <v>2</v>
      </c>
      <c r="B9" s="4"/>
      <c r="C9" s="4">
        <f>SUM(C6:C8)</f>
        <v>19201.71698113208</v>
      </c>
      <c r="D9" s="4">
        <f>SUM(D6:D8)</f>
        <v>1555.2997967479675</v>
      </c>
      <c r="E9" s="4">
        <f>SUM(E6:E8)</f>
        <v>102011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F26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2" t="s">
        <v>16</v>
      </c>
      <c r="B1" s="12"/>
      <c r="C1" s="12"/>
      <c r="D1" s="12"/>
      <c r="E1" s="12"/>
    </row>
    <row r="5" spans="1:5" ht="12.75">
      <c r="A5" s="1"/>
      <c r="B5" s="1" t="s">
        <v>25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26970</v>
      </c>
      <c r="C6" s="2">
        <f>B6/6.1</f>
        <v>4421.311475409836</v>
      </c>
      <c r="D6" s="2">
        <f>B6/64.2</f>
        <v>420.0934579439252</v>
      </c>
      <c r="E6" s="2">
        <f>B6</f>
        <v>26970</v>
      </c>
    </row>
    <row r="7" spans="1:5" ht="12.75">
      <c r="A7" s="1" t="s">
        <v>1</v>
      </c>
      <c r="B7" s="2">
        <v>3411</v>
      </c>
      <c r="C7" s="2">
        <f>B7*10.55</f>
        <v>35986.05</v>
      </c>
      <c r="D7" s="2">
        <f>B7</f>
        <v>3411</v>
      </c>
      <c r="E7" s="2">
        <f>B7*64.2</f>
        <v>218986.2</v>
      </c>
    </row>
    <row r="8" spans="1:5" ht="12.75">
      <c r="A8" s="1" t="s">
        <v>6</v>
      </c>
      <c r="B8" s="2">
        <v>1550</v>
      </c>
      <c r="C8" s="2">
        <f>B8</f>
        <v>1550</v>
      </c>
      <c r="D8" s="2">
        <f>B8/10.55</f>
        <v>146.91943127962085</v>
      </c>
      <c r="E8" s="2">
        <f>B8*6.1</f>
        <v>9455</v>
      </c>
    </row>
    <row r="9" spans="1:5" ht="12.75">
      <c r="A9" s="3" t="s">
        <v>2</v>
      </c>
      <c r="B9" s="4"/>
      <c r="C9" s="4">
        <f>SUM(C6:C8)</f>
        <v>41957.36147540984</v>
      </c>
      <c r="D9" s="4">
        <f>SUM(D6:D8)</f>
        <v>3978.012889223546</v>
      </c>
      <c r="E9" s="4">
        <f>SUM(E6:E8)</f>
        <v>255411.2</v>
      </c>
    </row>
    <row r="11" spans="1:2" ht="12.75">
      <c r="A11" s="1" t="s">
        <v>3</v>
      </c>
      <c r="B11" s="1" t="s">
        <v>29</v>
      </c>
    </row>
    <row r="12" spans="1:2" ht="12.75">
      <c r="A12" s="1" t="s">
        <v>4</v>
      </c>
      <c r="B12" s="1" t="s">
        <v>30</v>
      </c>
    </row>
    <row r="13" spans="1:2" ht="12.75">
      <c r="A13" s="1" t="s">
        <v>3</v>
      </c>
      <c r="B13" s="1" t="s">
        <v>31</v>
      </c>
    </row>
    <row r="15" ht="12.75">
      <c r="A15" t="s">
        <v>26</v>
      </c>
    </row>
    <row r="16" ht="12.75">
      <c r="A16" t="s">
        <v>24</v>
      </c>
    </row>
    <row r="17" ht="12.75">
      <c r="A17" t="s">
        <v>17</v>
      </c>
    </row>
    <row r="18" ht="12.75">
      <c r="A18" t="s">
        <v>28</v>
      </c>
    </row>
    <row r="19" ht="12.75">
      <c r="A19" t="s">
        <v>27</v>
      </c>
    </row>
    <row r="20" ht="12.75">
      <c r="A20" s="5" t="s">
        <v>18</v>
      </c>
    </row>
    <row r="21" ht="12.75">
      <c r="A21" s="5" t="s">
        <v>19</v>
      </c>
    </row>
    <row r="22" ht="12.75">
      <c r="A22" s="5" t="s">
        <v>20</v>
      </c>
    </row>
    <row r="23" ht="12.75">
      <c r="A23" s="5" t="s">
        <v>21</v>
      </c>
    </row>
    <row r="24" ht="12.75">
      <c r="A24" s="5" t="s">
        <v>22</v>
      </c>
    </row>
    <row r="25" ht="12.75">
      <c r="A25" s="5" t="s">
        <v>23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F26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2" t="s">
        <v>32</v>
      </c>
      <c r="B1" s="12"/>
      <c r="C1" s="12"/>
      <c r="D1" s="12"/>
      <c r="E1" s="12"/>
    </row>
    <row r="5" spans="1:5" ht="12.75">
      <c r="A5" s="1"/>
      <c r="B5" s="1" t="s">
        <v>33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179225</v>
      </c>
      <c r="C6" s="2">
        <f>B6/6</f>
        <v>29870.833333333332</v>
      </c>
      <c r="D6" s="2">
        <f>B6/61.3</f>
        <v>2923.73572593801</v>
      </c>
      <c r="E6" s="2">
        <f>B6</f>
        <v>179225</v>
      </c>
    </row>
    <row r="7" spans="1:5" ht="12.75">
      <c r="A7" s="1" t="s">
        <v>1</v>
      </c>
      <c r="B7" s="2">
        <v>1051</v>
      </c>
      <c r="C7" s="2">
        <f>B7*10.55</f>
        <v>11088.050000000001</v>
      </c>
      <c r="D7" s="2">
        <f>B7</f>
        <v>1051</v>
      </c>
      <c r="E7" s="2">
        <f>B7*61.3</f>
        <v>64426.299999999996</v>
      </c>
    </row>
    <row r="8" spans="1:5" ht="12.75">
      <c r="A8" s="1" t="s">
        <v>6</v>
      </c>
      <c r="B8" s="2">
        <v>2600</v>
      </c>
      <c r="C8" s="2">
        <f>B8</f>
        <v>2600</v>
      </c>
      <c r="D8" s="2">
        <f>B8/10.2</f>
        <v>254.90196078431373</v>
      </c>
      <c r="E8" s="2">
        <f>B8*6</f>
        <v>15600</v>
      </c>
    </row>
    <row r="9" spans="1:5" ht="12.75">
      <c r="A9" s="3" t="s">
        <v>2</v>
      </c>
      <c r="B9" s="4"/>
      <c r="C9" s="4">
        <f>SUM(C6:C8)</f>
        <v>43558.88333333333</v>
      </c>
      <c r="D9" s="4">
        <f>SUM(D6:D8)</f>
        <v>4229.637686722323</v>
      </c>
      <c r="E9" s="4">
        <f>SUM(E6:E8)</f>
        <v>259251.3</v>
      </c>
    </row>
    <row r="11" spans="1:2" ht="12.75">
      <c r="A11" s="1" t="s">
        <v>3</v>
      </c>
      <c r="B11" s="1" t="s">
        <v>34</v>
      </c>
    </row>
    <row r="12" spans="1:2" ht="12.75">
      <c r="A12" s="1" t="s">
        <v>4</v>
      </c>
      <c r="B12" s="1" t="s">
        <v>35</v>
      </c>
    </row>
    <row r="13" spans="1:2" ht="12.75">
      <c r="A13" s="1" t="s">
        <v>3</v>
      </c>
      <c r="B13" s="1" t="s">
        <v>36</v>
      </c>
    </row>
    <row r="14" ht="12.75">
      <c r="A14" s="6" t="s">
        <v>37</v>
      </c>
    </row>
    <row r="15" ht="12.75">
      <c r="A15" s="6"/>
    </row>
    <row r="16" ht="12.75">
      <c r="A16" t="s">
        <v>26</v>
      </c>
    </row>
    <row r="17" ht="12.75">
      <c r="A17" t="s">
        <v>24</v>
      </c>
    </row>
    <row r="18" ht="12.75">
      <c r="A18" t="s">
        <v>17</v>
      </c>
    </row>
    <row r="19" ht="12.75">
      <c r="A19" t="s">
        <v>28</v>
      </c>
    </row>
    <row r="20" ht="12.75">
      <c r="A20" t="s">
        <v>27</v>
      </c>
    </row>
    <row r="21" ht="12.75">
      <c r="A21" s="5" t="s">
        <v>18</v>
      </c>
    </row>
    <row r="22" ht="12.75">
      <c r="A22" s="5" t="s">
        <v>19</v>
      </c>
    </row>
    <row r="23" ht="12.75">
      <c r="A23" s="5" t="s">
        <v>20</v>
      </c>
    </row>
    <row r="24" ht="12.75">
      <c r="A24" s="5" t="s">
        <v>21</v>
      </c>
    </row>
    <row r="25" ht="12.75">
      <c r="A25" s="5" t="s">
        <v>22</v>
      </c>
    </row>
    <row r="26" ht="12.75">
      <c r="A26" s="5" t="s">
        <v>23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5.5742187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2" t="s">
        <v>39</v>
      </c>
      <c r="B1" s="12"/>
      <c r="C1" s="12"/>
      <c r="D1" s="12"/>
      <c r="E1" s="12"/>
    </row>
    <row r="5" spans="1:5" ht="12.75">
      <c r="A5" s="1"/>
      <c r="B5" s="1" t="s">
        <v>38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90400</v>
      </c>
      <c r="C6" s="2">
        <f>B6/6.2</f>
        <v>14580.645161290322</v>
      </c>
      <c r="D6" s="2">
        <f>B6/63.6</f>
        <v>1421.383647798742</v>
      </c>
      <c r="E6" s="2">
        <f>B6</f>
        <v>90400</v>
      </c>
    </row>
    <row r="7" spans="1:5" ht="12.75">
      <c r="A7" s="1" t="s">
        <v>1</v>
      </c>
      <c r="B7" s="2">
        <v>2388</v>
      </c>
      <c r="C7" s="2">
        <f>B7*10.3</f>
        <v>24596.4</v>
      </c>
      <c r="D7" s="2">
        <f>B7</f>
        <v>2388</v>
      </c>
      <c r="E7" s="2">
        <f>B7*63.6</f>
        <v>151876.80000000002</v>
      </c>
    </row>
    <row r="8" spans="1:5" ht="12.75">
      <c r="A8" s="1" t="s">
        <v>6</v>
      </c>
      <c r="B8" s="2">
        <v>2600</v>
      </c>
      <c r="C8" s="2">
        <f>B8</f>
        <v>2600</v>
      </c>
      <c r="D8" s="2">
        <f>B8/10.3</f>
        <v>252.4271844660194</v>
      </c>
      <c r="E8" s="2">
        <f>B8*6</f>
        <v>15600</v>
      </c>
    </row>
    <row r="9" spans="1:5" ht="12.75">
      <c r="A9" s="3" t="s">
        <v>2</v>
      </c>
      <c r="B9" s="4"/>
      <c r="C9" s="4">
        <f>SUM(C6:C8)</f>
        <v>41777.04516129033</v>
      </c>
      <c r="D9" s="4">
        <f>SUM(D6:D8)</f>
        <v>4061.8108322647613</v>
      </c>
      <c r="E9" s="11">
        <f>SUM(E6:E8)</f>
        <v>257876.80000000002</v>
      </c>
    </row>
    <row r="11" spans="1:2" ht="12.75">
      <c r="A11" s="1" t="s">
        <v>3</v>
      </c>
      <c r="B11" s="1" t="s">
        <v>40</v>
      </c>
    </row>
    <row r="12" spans="1:2" ht="12.75">
      <c r="A12" s="1" t="s">
        <v>4</v>
      </c>
      <c r="B12" s="1" t="s">
        <v>41</v>
      </c>
    </row>
    <row r="13" spans="1:2" ht="12.75">
      <c r="A13" s="1" t="s">
        <v>3</v>
      </c>
      <c r="B13" s="1" t="s">
        <v>42</v>
      </c>
    </row>
    <row r="14" ht="12.75">
      <c r="A14" s="6" t="s">
        <v>37</v>
      </c>
    </row>
    <row r="15" ht="12.75">
      <c r="A15" s="6"/>
    </row>
    <row r="16" ht="12.75">
      <c r="A16" t="s">
        <v>26</v>
      </c>
    </row>
    <row r="17" ht="12.75">
      <c r="A17" t="s">
        <v>24</v>
      </c>
    </row>
    <row r="18" ht="12.75">
      <c r="A18" t="s">
        <v>17</v>
      </c>
    </row>
    <row r="19" ht="12.75">
      <c r="A19" t="s">
        <v>28</v>
      </c>
    </row>
    <row r="20" ht="12.75">
      <c r="A20" t="s">
        <v>27</v>
      </c>
    </row>
    <row r="21" ht="12.75">
      <c r="A21" s="5" t="s">
        <v>18</v>
      </c>
    </row>
    <row r="22" ht="12.75">
      <c r="A22" s="5" t="s">
        <v>19</v>
      </c>
    </row>
    <row r="23" ht="12.75">
      <c r="A23" s="5" t="s">
        <v>20</v>
      </c>
    </row>
    <row r="24" ht="12.75">
      <c r="A24" s="5" t="s">
        <v>21</v>
      </c>
    </row>
    <row r="25" ht="12.75">
      <c r="A25" s="5" t="s">
        <v>22</v>
      </c>
    </row>
    <row r="26" ht="12.75">
      <c r="A26" s="5" t="s">
        <v>23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2" t="s">
        <v>43</v>
      </c>
      <c r="B1" s="12"/>
      <c r="C1" s="12"/>
      <c r="D1" s="12"/>
      <c r="E1" s="12"/>
    </row>
    <row r="5" spans="1:5" ht="12.75">
      <c r="A5" s="1"/>
      <c r="B5" s="1" t="s">
        <v>44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182649</v>
      </c>
      <c r="C6" s="2">
        <f>B6/6.2</f>
        <v>29459.516129032258</v>
      </c>
      <c r="D6" s="2">
        <f>B6/68.2</f>
        <v>2678.1378299120233</v>
      </c>
      <c r="E6" s="2">
        <f>B6</f>
        <v>182649</v>
      </c>
    </row>
    <row r="7" spans="1:5" ht="12.75">
      <c r="A7" s="1" t="s">
        <v>1</v>
      </c>
      <c r="B7" s="7" t="s">
        <v>45</v>
      </c>
      <c r="C7" s="8">
        <v>11067.54</v>
      </c>
      <c r="D7" s="9" t="str">
        <f>B7</f>
        <v>1006,14</v>
      </c>
      <c r="E7" s="10">
        <v>68818</v>
      </c>
    </row>
    <row r="8" spans="1:5" ht="12.75">
      <c r="A8" s="1" t="s">
        <v>6</v>
      </c>
      <c r="B8" s="2">
        <v>3650</v>
      </c>
      <c r="C8" s="2">
        <f>B8</f>
        <v>3650</v>
      </c>
      <c r="D8" s="2">
        <f>B8/11</f>
        <v>331.8181818181818</v>
      </c>
      <c r="E8" s="2">
        <f>B8*6.2</f>
        <v>22630</v>
      </c>
    </row>
    <row r="9" spans="1:5" ht="12.75">
      <c r="A9" s="3" t="s">
        <v>2</v>
      </c>
      <c r="B9" s="4"/>
      <c r="C9" s="4">
        <f>SUM(C6:C8)</f>
        <v>44177.05612903226</v>
      </c>
      <c r="D9" s="4">
        <f>SUM(D6:D8)</f>
        <v>3009.9560117302053</v>
      </c>
      <c r="E9" s="11">
        <f>SUM(E6:E8)</f>
        <v>274097</v>
      </c>
    </row>
    <row r="11" spans="1:2" ht="12.75">
      <c r="A11" s="1" t="s">
        <v>3</v>
      </c>
      <c r="B11" s="1" t="s">
        <v>46</v>
      </c>
    </row>
    <row r="12" spans="1:2" ht="12.75">
      <c r="A12" s="1" t="s">
        <v>4</v>
      </c>
      <c r="B12" s="1" t="s">
        <v>41</v>
      </c>
    </row>
    <row r="13" spans="1:2" ht="12.75">
      <c r="A13" s="1" t="s">
        <v>3</v>
      </c>
      <c r="B13" s="1" t="s">
        <v>47</v>
      </c>
    </row>
    <row r="14" ht="12.75">
      <c r="A14" s="6" t="s">
        <v>37</v>
      </c>
    </row>
    <row r="15" ht="12.75">
      <c r="A15" s="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2" t="s">
        <v>49</v>
      </c>
      <c r="B1" s="12"/>
      <c r="C1" s="12"/>
      <c r="D1" s="12"/>
      <c r="E1" s="12"/>
    </row>
    <row r="5" spans="1:5" ht="12.75">
      <c r="A5" s="1"/>
      <c r="B5" s="1" t="s">
        <v>48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67000</v>
      </c>
      <c r="C6" s="2">
        <v>11074</v>
      </c>
      <c r="D6" s="2">
        <v>950</v>
      </c>
      <c r="E6" s="2">
        <f>B6</f>
        <v>67000</v>
      </c>
    </row>
    <row r="7" spans="1:5" ht="12.75">
      <c r="A7" s="1" t="s">
        <v>1</v>
      </c>
      <c r="B7" s="7">
        <v>2370</v>
      </c>
      <c r="C7" s="8">
        <v>2492</v>
      </c>
      <c r="D7" s="9">
        <f>B7</f>
        <v>2370</v>
      </c>
      <c r="E7" s="10">
        <v>167085</v>
      </c>
    </row>
    <row r="8" spans="1:5" ht="12.75">
      <c r="A8" s="1" t="s">
        <v>6</v>
      </c>
      <c r="B8" s="2">
        <v>14192</v>
      </c>
      <c r="C8" s="2">
        <f>B8</f>
        <v>14192</v>
      </c>
      <c r="D8" s="2">
        <f>B8/11.6</f>
        <v>1223.448275862069</v>
      </c>
      <c r="E8" s="2">
        <f>B8*6.05</f>
        <v>85861.59999999999</v>
      </c>
    </row>
    <row r="9" spans="1:5" ht="12.75">
      <c r="A9" s="3" t="s">
        <v>2</v>
      </c>
      <c r="B9" s="4"/>
      <c r="C9" s="4">
        <f>SUM(C6:C8)</f>
        <v>27758</v>
      </c>
      <c r="D9" s="4">
        <f>SUM(D6:D8)</f>
        <v>4543.448275862069</v>
      </c>
      <c r="E9" s="11">
        <f>SUM(E6:E8)</f>
        <v>319946.6</v>
      </c>
    </row>
    <row r="11" spans="1:2" ht="12.75">
      <c r="A11" s="1" t="s">
        <v>3</v>
      </c>
      <c r="B11" s="1" t="s">
        <v>50</v>
      </c>
    </row>
    <row r="12" spans="1:2" ht="12.75">
      <c r="A12" s="1" t="s">
        <v>4</v>
      </c>
      <c r="B12" s="1" t="s">
        <v>51</v>
      </c>
    </row>
    <row r="13" spans="1:2" ht="12.75">
      <c r="A13" s="1" t="s">
        <v>3</v>
      </c>
      <c r="B13" s="1" t="s">
        <v>52</v>
      </c>
    </row>
    <row r="14" ht="12.75">
      <c r="A14" s="6" t="s">
        <v>37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6" width="15.7109375" style="0" customWidth="1"/>
  </cols>
  <sheetData>
    <row r="1" spans="1:5" ht="12.75">
      <c r="A1" s="12" t="s">
        <v>53</v>
      </c>
      <c r="B1" s="12"/>
      <c r="C1" s="12"/>
      <c r="D1" s="12"/>
      <c r="E1" s="12"/>
    </row>
    <row r="5" spans="1:5" ht="12.75">
      <c r="A5" s="1"/>
      <c r="B5" s="1" t="s">
        <v>54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140104</v>
      </c>
      <c r="C6" s="2">
        <v>11074</v>
      </c>
      <c r="D6" s="2">
        <v>950</v>
      </c>
      <c r="E6" s="2">
        <f>B6</f>
        <v>140104</v>
      </c>
    </row>
    <row r="7" spans="1:5" ht="12.75">
      <c r="A7" s="1" t="s">
        <v>1</v>
      </c>
      <c r="B7" s="7">
        <v>2887</v>
      </c>
      <c r="C7" s="10">
        <v>2492</v>
      </c>
      <c r="D7" s="7">
        <f>B7</f>
        <v>2887</v>
      </c>
      <c r="E7" s="10">
        <v>167085</v>
      </c>
    </row>
    <row r="8" spans="1:5" ht="12.75">
      <c r="A8" s="1" t="s">
        <v>6</v>
      </c>
      <c r="B8" s="2">
        <v>17982</v>
      </c>
      <c r="C8" s="2">
        <f>B8</f>
        <v>17982</v>
      </c>
      <c r="D8" s="2">
        <f>B8/11.6</f>
        <v>1550.1724137931035</v>
      </c>
      <c r="E8" s="2">
        <f>B8*6.05</f>
        <v>108791.09999999999</v>
      </c>
    </row>
    <row r="9" spans="1:5" ht="12.75">
      <c r="A9" s="3" t="s">
        <v>2</v>
      </c>
      <c r="B9" s="4"/>
      <c r="C9" s="4">
        <f>SUM(C6:C8)</f>
        <v>31548</v>
      </c>
      <c r="D9" s="4">
        <f>SUM(D6:D8)</f>
        <v>5387.172413793103</v>
      </c>
      <c r="E9" s="11">
        <f>SUM(E6:E8)</f>
        <v>415980.1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55</v>
      </c>
    </row>
    <row r="13" spans="1:2" ht="12.75">
      <c r="A13" s="1" t="s">
        <v>3</v>
      </c>
      <c r="B13" s="1" t="s">
        <v>47</v>
      </c>
    </row>
    <row r="14" ht="12.75">
      <c r="A14" s="6" t="s">
        <v>37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7.28125" style="0" customWidth="1"/>
    <col min="2" max="2" width="14.7109375" style="0" customWidth="1"/>
    <col min="3" max="3" width="15.00390625" style="0" customWidth="1"/>
    <col min="4" max="4" width="14.8515625" style="0" customWidth="1"/>
    <col min="5" max="5" width="15.28125" style="0" customWidth="1"/>
  </cols>
  <sheetData>
    <row r="1" spans="1:5" ht="12.75">
      <c r="A1" s="12" t="s">
        <v>56</v>
      </c>
      <c r="B1" s="12"/>
      <c r="C1" s="12"/>
      <c r="D1" s="12"/>
      <c r="E1" s="12"/>
    </row>
    <row r="5" spans="1:5" ht="12.75">
      <c r="A5" s="1"/>
      <c r="B5" s="1" t="s">
        <v>57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220000</v>
      </c>
      <c r="C6" s="2">
        <v>38596</v>
      </c>
      <c r="D6" s="2">
        <v>3728</v>
      </c>
      <c r="E6" s="2">
        <f>B6</f>
        <v>220000</v>
      </c>
    </row>
    <row r="7" spans="1:5" ht="12.75">
      <c r="A7" s="1" t="s">
        <v>1</v>
      </c>
      <c r="B7" s="7">
        <v>3854</v>
      </c>
      <c r="C7" s="10">
        <v>40081</v>
      </c>
      <c r="D7" s="7">
        <f>B7</f>
        <v>3854</v>
      </c>
      <c r="E7" s="10">
        <v>227386</v>
      </c>
    </row>
    <row r="8" spans="1:5" ht="12.75">
      <c r="A8" s="1" t="s">
        <v>6</v>
      </c>
      <c r="B8" s="2">
        <v>25382</v>
      </c>
      <c r="C8" s="2">
        <f>B8</f>
        <v>25382</v>
      </c>
      <c r="D8" s="2">
        <v>2440</v>
      </c>
      <c r="E8" s="2">
        <v>144677</v>
      </c>
    </row>
    <row r="9" spans="1:5" ht="12.75">
      <c r="A9" s="3" t="s">
        <v>2</v>
      </c>
      <c r="B9" s="4"/>
      <c r="C9" s="4">
        <f>SUM(C6:C8)</f>
        <v>104059</v>
      </c>
      <c r="D9" s="4">
        <f>SUM(D6:D8)</f>
        <v>10022</v>
      </c>
      <c r="E9" s="11">
        <f>SUM(E6:E8)</f>
        <v>592063</v>
      </c>
    </row>
    <row r="11" spans="1:2" ht="12.75">
      <c r="A11" s="1" t="s">
        <v>3</v>
      </c>
      <c r="B11" s="1" t="s">
        <v>58</v>
      </c>
    </row>
    <row r="12" spans="1:2" ht="12.75">
      <c r="A12" s="1" t="s">
        <v>4</v>
      </c>
      <c r="B12" s="1" t="s">
        <v>59</v>
      </c>
    </row>
    <row r="13" spans="1:2" ht="12.75">
      <c r="A13" s="1" t="s">
        <v>3</v>
      </c>
      <c r="B13" s="1" t="s">
        <v>60</v>
      </c>
    </row>
    <row r="14" ht="12.75">
      <c r="A14" s="6" t="s">
        <v>37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Frank</cp:lastModifiedBy>
  <cp:lastPrinted>2010-04-25T08:24:02Z</cp:lastPrinted>
  <dcterms:created xsi:type="dcterms:W3CDTF">2008-04-05T13:49:51Z</dcterms:created>
  <dcterms:modified xsi:type="dcterms:W3CDTF">2010-05-02T09:28:14Z</dcterms:modified>
  <cp:category/>
  <cp:version/>
  <cp:contentType/>
  <cp:contentStatus/>
</cp:coreProperties>
</file>